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S\Контрольные замеры токов и напряжений\"/>
    </mc:Choice>
  </mc:AlternateContent>
  <xr:revisionPtr revIDLastSave="0" documentId="13_ncr:1_{225F1C63-343D-4297-A551-5A90F8E42AD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01.03.23г." sheetId="4" r:id="rId1"/>
    <sheet name="30.03.23г." sheetId="5" r:id="rId2"/>
    <sheet name="30.08.23г." sheetId="6" r:id="rId3"/>
    <sheet name="30.10.23г." sheetId="7" r:id="rId4"/>
    <sheet name="01.12.23г." sheetId="8" r:id="rId5"/>
  </sheets>
  <definedNames>
    <definedName name="_xlnm.Print_Area" localSheetId="4">'01.12.23г.'!$A$1:$V$10</definedName>
    <definedName name="_xlnm.Print_Area" localSheetId="2">'30.08.23г.'!$A$1:$V$10</definedName>
    <definedName name="_xlnm.Print_Area" localSheetId="3">'30.10.23г.'!$A$1:$V$10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8" l="1"/>
  <c r="N10" i="8"/>
  <c r="J10" i="8"/>
  <c r="R8" i="8"/>
  <c r="N8" i="8"/>
  <c r="J8" i="8"/>
  <c r="R7" i="8"/>
  <c r="N7" i="8"/>
  <c r="J7" i="8"/>
  <c r="R5" i="8"/>
  <c r="N5" i="8"/>
  <c r="J5" i="8"/>
  <c r="V7" i="7"/>
  <c r="R10" i="7"/>
  <c r="N10" i="7"/>
  <c r="J10" i="7"/>
  <c r="R8" i="7"/>
  <c r="N8" i="7"/>
  <c r="J8" i="7"/>
  <c r="S8" i="7" s="1"/>
  <c r="R7" i="7"/>
  <c r="N7" i="7"/>
  <c r="J7" i="7"/>
  <c r="R5" i="7"/>
  <c r="N5" i="7"/>
  <c r="J5" i="7"/>
  <c r="R10" i="6"/>
  <c r="N10" i="6"/>
  <c r="J10" i="6"/>
  <c r="R8" i="6"/>
  <c r="N8" i="6"/>
  <c r="J8" i="6"/>
  <c r="R7" i="6"/>
  <c r="N7" i="6"/>
  <c r="J7" i="6"/>
  <c r="R5" i="6"/>
  <c r="N5" i="6"/>
  <c r="J5" i="6"/>
  <c r="V5" i="5"/>
  <c r="T5" i="5"/>
  <c r="S5" i="5"/>
  <c r="R10" i="5"/>
  <c r="R8" i="5"/>
  <c r="R7" i="5"/>
  <c r="R5" i="5"/>
  <c r="N10" i="5"/>
  <c r="N8" i="5"/>
  <c r="N7" i="5"/>
  <c r="N5" i="5"/>
  <c r="S10" i="8" l="1"/>
  <c r="V10" i="8" s="1"/>
  <c r="T8" i="8"/>
  <c r="S7" i="8"/>
  <c r="T7" i="8"/>
  <c r="T5" i="8"/>
  <c r="T10" i="8"/>
  <c r="S8" i="8"/>
  <c r="S5" i="8"/>
  <c r="V5" i="8" s="1"/>
  <c r="T10" i="7"/>
  <c r="S7" i="7"/>
  <c r="S5" i="7"/>
  <c r="V5" i="7" s="1"/>
  <c r="S10" i="7"/>
  <c r="V10" i="7" s="1"/>
  <c r="T8" i="7"/>
  <c r="T7" i="7"/>
  <c r="T5" i="7"/>
  <c r="S10" i="6"/>
  <c r="V10" i="6" s="1"/>
  <c r="T8" i="6"/>
  <c r="T7" i="6"/>
  <c r="T5" i="6"/>
  <c r="T10" i="6"/>
  <c r="S7" i="6"/>
  <c r="S8" i="6"/>
  <c r="S5" i="6"/>
  <c r="V5" i="6" s="1"/>
  <c r="J10" i="5"/>
  <c r="T10" i="5" s="1"/>
  <c r="J8" i="5"/>
  <c r="S8" i="5" s="1"/>
  <c r="J7" i="5"/>
  <c r="T7" i="5" s="1"/>
  <c r="J5" i="5"/>
  <c r="O7" i="4"/>
  <c r="J8" i="4"/>
  <c r="M8" i="4" s="1"/>
  <c r="J10" i="4"/>
  <c r="M10" i="4" s="1"/>
  <c r="J7" i="4"/>
  <c r="M7" i="4" s="1"/>
  <c r="V7" i="8" l="1"/>
  <c r="V7" i="6"/>
  <c r="S10" i="5"/>
  <c r="V10" i="5" s="1"/>
  <c r="T8" i="5"/>
  <c r="S7" i="5"/>
  <c r="V7" i="5" s="1"/>
  <c r="L8" i="4"/>
  <c r="L10" i="4"/>
  <c r="O10" i="4" s="1"/>
  <c r="L7" i="4"/>
  <c r="J5" i="4"/>
  <c r="L5" i="4" s="1"/>
  <c r="O5" i="4" s="1"/>
  <c r="M5" i="4" l="1"/>
</calcChain>
</file>

<file path=xl/sharedStrings.xml><?xml version="1.0" encoding="utf-8"?>
<sst xmlns="http://schemas.openxmlformats.org/spreadsheetml/2006/main" count="266" uniqueCount="43">
  <si>
    <t>Наименование объекта</t>
  </si>
  <si>
    <t>Дата и время измерения нагрузки</t>
  </si>
  <si>
    <r>
      <t xml:space="preserve">Ток, </t>
    </r>
    <r>
      <rPr>
        <b/>
        <sz val="14"/>
        <color indexed="8"/>
        <rFont val="Calibri"/>
        <family val="2"/>
        <charset val="204"/>
      </rPr>
      <t>I</t>
    </r>
    <r>
      <rPr>
        <b/>
        <sz val="11"/>
        <color indexed="8"/>
        <rFont val="Calibri"/>
        <family val="2"/>
        <charset val="204"/>
      </rPr>
      <t xml:space="preserve"> (А)</t>
    </r>
  </si>
  <si>
    <r>
      <rPr>
        <b/>
        <sz val="14"/>
        <color indexed="8"/>
        <rFont val="Calibri"/>
        <family val="2"/>
        <charset val="204"/>
      </rPr>
      <t>I</t>
    </r>
    <r>
      <rPr>
        <b/>
        <sz val="11"/>
        <color indexed="8"/>
        <rFont val="Calibri"/>
        <family val="2"/>
        <charset val="204"/>
      </rPr>
      <t>а</t>
    </r>
  </si>
  <si>
    <r>
      <rPr>
        <b/>
        <sz val="14"/>
        <color indexed="8"/>
        <rFont val="Calibri"/>
        <family val="2"/>
        <charset val="204"/>
      </rPr>
      <t>I</t>
    </r>
    <r>
      <rPr>
        <b/>
        <sz val="11"/>
        <color indexed="8"/>
        <rFont val="Calibri"/>
        <family val="2"/>
        <charset val="204"/>
      </rPr>
      <t>в</t>
    </r>
  </si>
  <si>
    <r>
      <rPr>
        <b/>
        <sz val="14"/>
        <color indexed="8"/>
        <rFont val="Calibri"/>
        <family val="2"/>
        <charset val="204"/>
      </rPr>
      <t>I</t>
    </r>
    <r>
      <rPr>
        <b/>
        <sz val="11"/>
        <color indexed="8"/>
        <rFont val="Calibri"/>
        <family val="2"/>
        <charset val="204"/>
      </rPr>
      <t>с</t>
    </r>
  </si>
  <si>
    <r>
      <t>I</t>
    </r>
    <r>
      <rPr>
        <b/>
        <sz val="11"/>
        <color indexed="8"/>
        <rFont val="Calibri"/>
        <family val="2"/>
        <charset val="204"/>
      </rPr>
      <t>ср</t>
    </r>
  </si>
  <si>
    <r>
      <t>U</t>
    </r>
    <r>
      <rPr>
        <b/>
        <sz val="11"/>
        <color indexed="8"/>
        <rFont val="Calibri"/>
        <family val="2"/>
        <charset val="204"/>
      </rPr>
      <t>л</t>
    </r>
  </si>
  <si>
    <t>Число</t>
  </si>
  <si>
    <t>Месяц</t>
  </si>
  <si>
    <t>Год</t>
  </si>
  <si>
    <t>Время</t>
  </si>
  <si>
    <t>(кВ)</t>
  </si>
  <si>
    <t>(кВт)</t>
  </si>
  <si>
    <r>
      <rPr>
        <b/>
        <sz val="14"/>
        <color indexed="8"/>
        <rFont val="Calibri"/>
        <family val="2"/>
        <charset val="204"/>
      </rPr>
      <t>S</t>
    </r>
    <r>
      <rPr>
        <b/>
        <sz val="11"/>
        <color indexed="8"/>
        <rFont val="Calibri"/>
        <family val="2"/>
        <charset val="204"/>
      </rPr>
      <t>общ.</t>
    </r>
  </si>
  <si>
    <r>
      <rPr>
        <b/>
        <sz val="14"/>
        <color indexed="8"/>
        <rFont val="Calibri"/>
        <family val="2"/>
        <charset val="204"/>
      </rPr>
      <t>Р</t>
    </r>
    <r>
      <rPr>
        <b/>
        <sz val="11"/>
        <color indexed="8"/>
        <rFont val="Calibri"/>
        <family val="2"/>
        <charset val="204"/>
      </rPr>
      <t>акт</t>
    </r>
  </si>
  <si>
    <t>(кВА)</t>
  </si>
  <si>
    <r>
      <rPr>
        <b/>
        <sz val="14"/>
        <color indexed="8"/>
        <rFont val="Calibri"/>
        <family val="2"/>
        <charset val="204"/>
      </rPr>
      <t>К</t>
    </r>
    <r>
      <rPr>
        <b/>
        <sz val="11"/>
        <color indexed="8"/>
        <rFont val="Calibri"/>
        <family val="2"/>
        <charset val="204"/>
      </rPr>
      <t>н</t>
    </r>
  </si>
  <si>
    <t>(%)</t>
  </si>
  <si>
    <r>
      <rPr>
        <b/>
        <sz val="14"/>
        <color indexed="8"/>
        <rFont val="Calibri"/>
        <family val="2"/>
        <charset val="204"/>
      </rPr>
      <t>S</t>
    </r>
    <r>
      <rPr>
        <b/>
        <sz val="11"/>
        <color indexed="8"/>
        <rFont val="Calibri"/>
        <family val="2"/>
        <charset val="204"/>
      </rPr>
      <t>уст.</t>
    </r>
  </si>
  <si>
    <t xml:space="preserve">Замеры нагрузок </t>
  </si>
  <si>
    <t>Ф.И.О. замеряющего</t>
  </si>
  <si>
    <t>КТП-601 (СНТ "Контакт-1")</t>
  </si>
  <si>
    <t>КТП-601, РУ-0,4кВ</t>
  </si>
  <si>
    <t>Сидоров С.П.</t>
  </si>
  <si>
    <t>01</t>
  </si>
  <si>
    <t>03</t>
  </si>
  <si>
    <t>КТП-366 (СНТ "Фонтан")</t>
  </si>
  <si>
    <t>КТП-366, РУ-0,4кВ</t>
  </si>
  <si>
    <t>КТП-405 (СНТ "ЩИТ")</t>
  </si>
  <si>
    <t>КТП-405, РУ-0,4кВ</t>
  </si>
  <si>
    <t>СНТ "Авиатор"</t>
  </si>
  <si>
    <t>30</t>
  </si>
  <si>
    <t>Uа-в</t>
  </si>
  <si>
    <t>Uв-с</t>
  </si>
  <si>
    <t>Uс-а</t>
  </si>
  <si>
    <t>Uа</t>
  </si>
  <si>
    <t>Uв</t>
  </si>
  <si>
    <t>Uс</t>
  </si>
  <si>
    <t>Uф</t>
  </si>
  <si>
    <t>08</t>
  </si>
  <si>
    <t>10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</si>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</sst>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0" fontId="0" fillId="2" borderId="7" xfId="0" applyNumberFormat="1" applyFill="1" applyBorder="1" applyAlignment="1">
      <alignment horizontal="center" vertical="center"/>
    </xf>
    <xf numFmtId="2" fontId="0" fillId="2" borderId="7" xfId="0" quotePrefix="1" applyNumberFormat="1" applyFill="1" applyBorder="1" applyAlignment="1">
      <alignment horizontal="center" vertical="center"/>
    </xf>
    <xf numFmtId="2" fontId="0" fillId="0" borderId="7" xfId="0" quotePrefix="1" applyNumberForma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1" fontId="0" fillId="2" borderId="7" xfId="0" quotePrefix="1" applyNumberForma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20" fontId="0" fillId="2" borderId="13" xfId="0" applyNumberFormat="1" applyFill="1" applyBorder="1" applyAlignment="1">
      <alignment horizontal="center" vertical="center"/>
    </xf>
    <xf numFmtId="0" fontId="0" fillId="2" borderId="13" xfId="0" quotePrefix="1" applyFill="1" applyBorder="1" applyAlignment="1">
      <alignment horizontal="center" vertical="center"/>
    </xf>
    <xf numFmtId="2" fontId="0" fillId="2" borderId="13" xfId="0" quotePrefix="1" applyNumberFormat="1" applyFill="1" applyBorder="1" applyAlignment="1">
      <alignment horizontal="center" vertical="center"/>
    </xf>
    <xf numFmtId="2" fontId="0" fillId="0" borderId="13" xfId="0" quotePrefix="1" applyNumberForma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2" fontId="0" fillId="2" borderId="1" xfId="0" quotePrefix="1" applyNumberFormat="1" applyFill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4" fontId="0" fillId="2" borderId="13" xfId="0" quotePrefix="1" applyNumberForma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20" fontId="0" fillId="2" borderId="21" xfId="0" applyNumberFormat="1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64" fontId="0" fillId="2" borderId="21" xfId="0" quotePrefix="1" applyNumberFormat="1" applyFill="1" applyBorder="1" applyAlignment="1">
      <alignment horizontal="center" vertical="center"/>
    </xf>
    <xf numFmtId="0" fontId="0" fillId="2" borderId="23" xfId="0" quotePrefix="1" applyFill="1" applyBorder="1" applyAlignment="1">
      <alignment horizontal="center" vertical="center"/>
    </xf>
    <xf numFmtId="164" fontId="0" fillId="2" borderId="24" xfId="0" quotePrefix="1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2" fontId="3" fillId="3" borderId="16" xfId="0" quotePrefix="1" applyNumberFormat="1" applyFont="1" applyFill="1" applyBorder="1" applyAlignment="1">
      <alignment horizontal="center" vertical="center"/>
    </xf>
    <xf numFmtId="164" fontId="3" fillId="3" borderId="16" xfId="0" quotePrefix="1" applyNumberFormat="1" applyFont="1" applyFill="1" applyBorder="1" applyAlignment="1">
      <alignment horizontal="center" vertical="center"/>
    </xf>
    <xf numFmtId="2" fontId="3" fillId="0" borderId="24" xfId="0" quotePrefix="1" applyNumberFormat="1" applyFont="1" applyBorder="1" applyAlignment="1">
      <alignment horizontal="center" vertical="center"/>
    </xf>
    <xf numFmtId="2" fontId="3" fillId="0" borderId="21" xfId="0" quotePrefix="1" applyNumberFormat="1" applyFont="1" applyBorder="1" applyAlignment="1">
      <alignment horizontal="center" vertical="center"/>
    </xf>
    <xf numFmtId="1" fontId="3" fillId="2" borderId="21" xfId="0" quotePrefix="1" applyNumberFormat="1" applyFont="1" applyFill="1" applyBorder="1" applyAlignment="1">
      <alignment horizontal="center" vertical="center"/>
    </xf>
    <xf numFmtId="2" fontId="3" fillId="0" borderId="13" xfId="0" quotePrefix="1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20" fontId="0" fillId="2" borderId="26" xfId="0" applyNumberFormat="1" applyFill="1" applyBorder="1" applyAlignment="1">
      <alignment horizontal="center" vertical="center"/>
    </xf>
    <xf numFmtId="0" fontId="0" fillId="2" borderId="26" xfId="0" quotePrefix="1" applyFill="1" applyBorder="1" applyAlignment="1">
      <alignment horizontal="center" vertical="center"/>
    </xf>
    <xf numFmtId="164" fontId="0" fillId="2" borderId="26" xfId="0" quotePrefix="1" applyNumberFormat="1" applyFill="1" applyBorder="1" applyAlignment="1">
      <alignment horizontal="center" vertical="center"/>
    </xf>
    <xf numFmtId="2" fontId="3" fillId="0" borderId="26" xfId="0" quotePrefix="1" applyNumberFormat="1" applyFont="1" applyBorder="1" applyAlignment="1">
      <alignment horizontal="center" vertical="center"/>
    </xf>
    <xf numFmtId="0" fontId="0" fillId="2" borderId="29" xfId="0" quotePrefix="1" applyFill="1" applyBorder="1" applyAlignment="1">
      <alignment horizontal="center" vertical="center"/>
    </xf>
    <xf numFmtId="164" fontId="0" fillId="2" borderId="30" xfId="0" quotePrefix="1" applyNumberFormat="1" applyFill="1" applyBorder="1" applyAlignment="1">
      <alignment horizontal="center" vertical="center"/>
    </xf>
    <xf numFmtId="0" fontId="0" fillId="2" borderId="31" xfId="0" quotePrefix="1" applyFill="1" applyBorder="1" applyAlignment="1">
      <alignment horizontal="center" vertical="center"/>
    </xf>
    <xf numFmtId="164" fontId="0" fillId="2" borderId="32" xfId="0" quotePrefix="1" applyNumberFormat="1" applyFill="1" applyBorder="1" applyAlignment="1">
      <alignment horizontal="center" vertical="center"/>
    </xf>
    <xf numFmtId="2" fontId="3" fillId="3" borderId="33" xfId="0" quotePrefix="1" applyNumberFormat="1" applyFont="1" applyFill="1" applyBorder="1" applyAlignment="1">
      <alignment horizontal="center" vertical="center"/>
    </xf>
    <xf numFmtId="2" fontId="3" fillId="3" borderId="34" xfId="0" quotePrefix="1" applyNumberFormat="1" applyFon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 vertical="center"/>
    </xf>
    <xf numFmtId="164" fontId="3" fillId="3" borderId="33" xfId="0" quotePrefix="1" applyNumberFormat="1" applyFont="1" applyFill="1" applyBorder="1" applyAlignment="1">
      <alignment horizontal="center" vertical="center"/>
    </xf>
    <xf numFmtId="164" fontId="3" fillId="3" borderId="34" xfId="0" quotePrefix="1" applyNumberFormat="1" applyFont="1" applyFill="1" applyBorder="1" applyAlignment="1">
      <alignment horizontal="center" vertical="center"/>
    </xf>
    <xf numFmtId="2" fontId="3" fillId="0" borderId="30" xfId="0" quotePrefix="1" applyNumberFormat="1" applyFont="1" applyBorder="1" applyAlignment="1">
      <alignment horizontal="center" vertical="center"/>
    </xf>
    <xf numFmtId="2" fontId="3" fillId="0" borderId="32" xfId="0" quotePrefix="1" applyNumberFormat="1" applyFont="1" applyBorder="1" applyAlignment="1">
      <alignment horizontal="center" vertical="center"/>
    </xf>
    <xf numFmtId="164" fontId="0" fillId="2" borderId="25" xfId="0" quotePrefix="1" applyNumberFormat="1" applyFill="1" applyBorder="1" applyAlignment="1">
      <alignment horizontal="center" vertical="center"/>
    </xf>
    <xf numFmtId="2" fontId="3" fillId="4" borderId="2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0" fillId="2" borderId="11" xfId="0" quotePrefix="1" applyNumberFormat="1" applyFill="1" applyBorder="1" applyAlignment="1">
      <alignment horizontal="center" vertical="center"/>
    </xf>
    <xf numFmtId="1" fontId="0" fillId="2" borderId="13" xfId="0" quotePrefix="1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3" fillId="2" borderId="27" xfId="0" quotePrefix="1" applyNumberFormat="1" applyFont="1" applyFill="1" applyBorder="1" applyAlignment="1">
      <alignment horizontal="center" vertical="center"/>
    </xf>
    <xf numFmtId="1" fontId="3" fillId="2" borderId="13" xfId="0" quotePrefix="1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workbookViewId="0">
      <selection activeCell="H7" sqref="H7"/>
    </sheetView>
  </sheetViews>
  <sheetFormatPr defaultRowHeight="15" x14ac:dyDescent="0.25"/>
  <cols>
    <col min="1" max="1" width="30.5703125" customWidth="1"/>
    <col min="2" max="2" width="16.140625" customWidth="1"/>
    <col min="3" max="3" width="5.28515625" customWidth="1"/>
    <col min="4" max="4" width="5.5703125" customWidth="1"/>
    <col min="5" max="5" width="7.85546875" customWidth="1"/>
    <col min="6" max="6" width="6.85546875" customWidth="1"/>
    <col min="14" max="14" width="9.140625" customWidth="1"/>
  </cols>
  <sheetData>
    <row r="1" spans="1:15" ht="38.25" customHeight="1" x14ac:dyDescent="0.25">
      <c r="A1" s="81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ht="30" customHeight="1" x14ac:dyDescent="0.25">
      <c r="A2" s="84" t="s">
        <v>0</v>
      </c>
      <c r="B2" s="86" t="s">
        <v>21</v>
      </c>
      <c r="C2" s="86" t="s">
        <v>1</v>
      </c>
      <c r="D2" s="86"/>
      <c r="E2" s="86"/>
      <c r="F2" s="86"/>
      <c r="G2" s="86" t="s">
        <v>2</v>
      </c>
      <c r="H2" s="86"/>
      <c r="I2" s="86"/>
      <c r="J2" s="86"/>
      <c r="K2" s="1" t="s">
        <v>7</v>
      </c>
      <c r="L2" s="2" t="s">
        <v>14</v>
      </c>
      <c r="M2" s="2" t="s">
        <v>15</v>
      </c>
      <c r="N2" s="2" t="s">
        <v>19</v>
      </c>
      <c r="O2" s="3" t="s">
        <v>17</v>
      </c>
    </row>
    <row r="3" spans="1:15" ht="18.75" customHeight="1" thickBot="1" x14ac:dyDescent="0.3">
      <c r="A3" s="85"/>
      <c r="B3" s="87"/>
      <c r="C3" s="13" t="s">
        <v>8</v>
      </c>
      <c r="D3" s="13" t="s">
        <v>9</v>
      </c>
      <c r="E3" s="13" t="s">
        <v>10</v>
      </c>
      <c r="F3" s="13" t="s">
        <v>11</v>
      </c>
      <c r="G3" s="14" t="s">
        <v>3</v>
      </c>
      <c r="H3" s="14" t="s">
        <v>4</v>
      </c>
      <c r="I3" s="14" t="s">
        <v>5</v>
      </c>
      <c r="J3" s="15" t="s">
        <v>6</v>
      </c>
      <c r="K3" s="14" t="s">
        <v>12</v>
      </c>
      <c r="L3" s="14" t="s">
        <v>16</v>
      </c>
      <c r="M3" s="14" t="s">
        <v>13</v>
      </c>
      <c r="N3" s="14" t="s">
        <v>16</v>
      </c>
      <c r="O3" s="16" t="s">
        <v>18</v>
      </c>
    </row>
    <row r="4" spans="1:15" ht="18.75" customHeight="1" x14ac:dyDescent="0.25">
      <c r="A4" s="74" t="s">
        <v>22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</row>
    <row r="5" spans="1:15" ht="36" customHeight="1" thickBot="1" x14ac:dyDescent="0.3">
      <c r="A5" s="9" t="s">
        <v>23</v>
      </c>
      <c r="B5" s="5" t="s">
        <v>24</v>
      </c>
      <c r="C5" s="4" t="s">
        <v>25</v>
      </c>
      <c r="D5" s="4" t="s">
        <v>26</v>
      </c>
      <c r="E5" s="5">
        <v>2023</v>
      </c>
      <c r="F5" s="6">
        <v>0.54166666666666663</v>
      </c>
      <c r="G5" s="11">
        <v>101</v>
      </c>
      <c r="H5" s="11">
        <v>76</v>
      </c>
      <c r="I5" s="11">
        <v>53</v>
      </c>
      <c r="J5" s="7">
        <f t="shared" ref="J5" si="0">AVERAGE(G5:I5)</f>
        <v>76.666666666666671</v>
      </c>
      <c r="K5" s="5">
        <v>0.4</v>
      </c>
      <c r="L5" s="8">
        <f t="shared" ref="L5" si="1">SQRT(3)*K5*J5</f>
        <v>53.116224765445573</v>
      </c>
      <c r="M5" s="8">
        <f t="shared" ref="M5" si="2">SQRT(3)*K5*J5*0.9</f>
        <v>47.804602288901016</v>
      </c>
      <c r="N5" s="12">
        <v>160</v>
      </c>
      <c r="O5" s="10">
        <f>L5/N5*100</f>
        <v>33.197640478403486</v>
      </c>
    </row>
    <row r="6" spans="1:15" ht="18.75" customHeight="1" x14ac:dyDescent="0.25">
      <c r="A6" s="74" t="s">
        <v>27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1:15" ht="36" customHeight="1" x14ac:dyDescent="0.25">
      <c r="A7" s="25" t="s">
        <v>28</v>
      </c>
      <c r="B7" s="26" t="s">
        <v>24</v>
      </c>
      <c r="C7" s="27" t="s">
        <v>25</v>
      </c>
      <c r="D7" s="27" t="s">
        <v>26</v>
      </c>
      <c r="E7" s="26">
        <v>2023</v>
      </c>
      <c r="F7" s="28">
        <v>0.54861111111111105</v>
      </c>
      <c r="G7" s="29">
        <v>67</v>
      </c>
      <c r="H7" s="29">
        <v>41</v>
      </c>
      <c r="I7" s="29">
        <v>27</v>
      </c>
      <c r="J7" s="30">
        <f t="shared" ref="J7" si="3">AVERAGE(G7:I7)</f>
        <v>45</v>
      </c>
      <c r="K7" s="26">
        <v>0.4</v>
      </c>
      <c r="L7" s="31">
        <f t="shared" ref="L7" si="4">SQRT(3)*K7*J7</f>
        <v>31.176914536239792</v>
      </c>
      <c r="M7" s="31">
        <f t="shared" ref="M7" si="5">SQRT(3)*K7*J7*0.9</f>
        <v>28.059223082615812</v>
      </c>
      <c r="N7" s="77">
        <v>160</v>
      </c>
      <c r="O7" s="79">
        <f>(L7+L8)/N7*100</f>
        <v>39.54849343948937</v>
      </c>
    </row>
    <row r="8" spans="1:15" ht="36" customHeight="1" thickBot="1" x14ac:dyDescent="0.3">
      <c r="A8" s="18" t="s">
        <v>31</v>
      </c>
      <c r="B8" s="19" t="s">
        <v>24</v>
      </c>
      <c r="C8" s="20" t="s">
        <v>25</v>
      </c>
      <c r="D8" s="20" t="s">
        <v>26</v>
      </c>
      <c r="E8" s="19">
        <v>2023</v>
      </c>
      <c r="F8" s="21">
        <v>0.55208333333333337</v>
      </c>
      <c r="G8" s="22">
        <v>24</v>
      </c>
      <c r="H8" s="22">
        <v>70</v>
      </c>
      <c r="I8" s="22">
        <v>45</v>
      </c>
      <c r="J8" s="23">
        <f t="shared" ref="J8" si="6">AVERAGE(G8:I8)</f>
        <v>46.333333333333336</v>
      </c>
      <c r="K8" s="19">
        <v>0.4</v>
      </c>
      <c r="L8" s="24">
        <f t="shared" ref="L8" si="7">SQRT(3)*K8*J8</f>
        <v>32.100674966943195</v>
      </c>
      <c r="M8" s="24">
        <f t="shared" ref="M8" si="8">SQRT(3)*K8*J8*0.9</f>
        <v>28.890607470248877</v>
      </c>
      <c r="N8" s="78"/>
      <c r="O8" s="80"/>
    </row>
    <row r="9" spans="1:15" ht="18.75" customHeight="1" x14ac:dyDescent="0.25">
      <c r="A9" s="74" t="s">
        <v>29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</row>
    <row r="10" spans="1:15" ht="36" customHeight="1" thickBot="1" x14ac:dyDescent="0.3">
      <c r="A10" s="9" t="s">
        <v>30</v>
      </c>
      <c r="B10" s="5" t="s">
        <v>24</v>
      </c>
      <c r="C10" s="4" t="s">
        <v>25</v>
      </c>
      <c r="D10" s="4" t="s">
        <v>26</v>
      </c>
      <c r="E10" s="5">
        <v>2023</v>
      </c>
      <c r="F10" s="6">
        <v>0.55555555555555558</v>
      </c>
      <c r="G10" s="11">
        <v>112</v>
      </c>
      <c r="H10" s="11">
        <v>102</v>
      </c>
      <c r="I10" s="11">
        <v>115</v>
      </c>
      <c r="J10" s="7">
        <f t="shared" ref="J10" si="9">AVERAGE(G10:I10)</f>
        <v>109.66666666666667</v>
      </c>
      <c r="K10" s="5">
        <v>0.4</v>
      </c>
      <c r="L10" s="8">
        <f t="shared" ref="L10" si="10">SQRT(3)*K10*J10</f>
        <v>75.979295425354749</v>
      </c>
      <c r="M10" s="8">
        <f t="shared" ref="M10" si="11">SQRT(3)*K10*J10*0.9</f>
        <v>68.381365882819281</v>
      </c>
      <c r="N10" s="12">
        <v>400</v>
      </c>
      <c r="O10" s="10">
        <f>L10/N10*100</f>
        <v>18.994823856338687</v>
      </c>
    </row>
  </sheetData>
  <mergeCells count="10">
    <mergeCell ref="A1:O1"/>
    <mergeCell ref="A2:A3"/>
    <mergeCell ref="B2:B3"/>
    <mergeCell ref="C2:F2"/>
    <mergeCell ref="G2:J2"/>
    <mergeCell ref="A9:O9"/>
    <mergeCell ref="N7:N8"/>
    <mergeCell ref="O7:O8"/>
    <mergeCell ref="A6:O6"/>
    <mergeCell ref="A4:O4"/>
  </mergeCells>
  <printOptions horizontalCentered="1" verticalCentered="1"/>
  <pageMargins left="0.31496062992125984" right="0.19685039370078741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714F-68A5-4C50-9FEA-DBF1C99ED2AC}">
  <sheetPr>
    <pageSetUpPr fitToPage="1"/>
  </sheetPr>
  <dimension ref="A1:V10"/>
  <sheetViews>
    <sheetView workbookViewId="0">
      <selection activeCell="M24" sqref="M24"/>
    </sheetView>
  </sheetViews>
  <sheetFormatPr defaultRowHeight="15" x14ac:dyDescent="0.25"/>
  <cols>
    <col min="1" max="1" width="30.5703125" customWidth="1"/>
    <col min="2" max="2" width="16.140625" customWidth="1"/>
    <col min="3" max="3" width="5.28515625" customWidth="1"/>
    <col min="4" max="4" width="5.5703125" customWidth="1"/>
    <col min="5" max="5" width="7.85546875" customWidth="1"/>
    <col min="6" max="6" width="6.85546875" customWidth="1"/>
    <col min="21" max="21" width="9.140625" customWidth="1"/>
  </cols>
  <sheetData>
    <row r="1" spans="1:22" ht="38.25" customHeight="1" x14ac:dyDescent="0.25">
      <c r="A1" s="81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ht="30" customHeight="1" x14ac:dyDescent="0.25">
      <c r="A2" s="84" t="s">
        <v>0</v>
      </c>
      <c r="B2" s="86" t="s">
        <v>21</v>
      </c>
      <c r="C2" s="86" t="s">
        <v>1</v>
      </c>
      <c r="D2" s="86"/>
      <c r="E2" s="86"/>
      <c r="F2" s="86"/>
      <c r="G2" s="86" t="s">
        <v>2</v>
      </c>
      <c r="H2" s="86"/>
      <c r="I2" s="86"/>
      <c r="J2" s="86"/>
      <c r="K2" s="33" t="s">
        <v>33</v>
      </c>
      <c r="L2" s="33" t="s">
        <v>34</v>
      </c>
      <c r="M2" s="33" t="s">
        <v>35</v>
      </c>
      <c r="N2" s="1" t="s">
        <v>7</v>
      </c>
      <c r="O2" s="33" t="s">
        <v>36</v>
      </c>
      <c r="P2" s="33" t="s">
        <v>37</v>
      </c>
      <c r="Q2" s="33" t="s">
        <v>38</v>
      </c>
      <c r="R2" s="1" t="s">
        <v>39</v>
      </c>
      <c r="S2" s="2" t="s">
        <v>14</v>
      </c>
      <c r="T2" s="2" t="s">
        <v>15</v>
      </c>
      <c r="U2" s="2" t="s">
        <v>19</v>
      </c>
      <c r="V2" s="3" t="s">
        <v>17</v>
      </c>
    </row>
    <row r="3" spans="1:22" ht="18.75" customHeight="1" thickBot="1" x14ac:dyDescent="0.3">
      <c r="A3" s="85"/>
      <c r="B3" s="87"/>
      <c r="C3" s="13" t="s">
        <v>8</v>
      </c>
      <c r="D3" s="13" t="s">
        <v>9</v>
      </c>
      <c r="E3" s="13" t="s">
        <v>10</v>
      </c>
      <c r="F3" s="13" t="s">
        <v>11</v>
      </c>
      <c r="G3" s="17" t="s">
        <v>3</v>
      </c>
      <c r="H3" s="17" t="s">
        <v>4</v>
      </c>
      <c r="I3" s="17" t="s">
        <v>5</v>
      </c>
      <c r="J3" s="15" t="s">
        <v>6</v>
      </c>
      <c r="K3" s="34" t="s">
        <v>12</v>
      </c>
      <c r="L3" s="34" t="s">
        <v>12</v>
      </c>
      <c r="M3" s="34" t="s">
        <v>12</v>
      </c>
      <c r="N3" s="17" t="s">
        <v>12</v>
      </c>
      <c r="O3" s="34" t="s">
        <v>12</v>
      </c>
      <c r="P3" s="34" t="s">
        <v>12</v>
      </c>
      <c r="Q3" s="34" t="s">
        <v>12</v>
      </c>
      <c r="R3" s="17" t="s">
        <v>12</v>
      </c>
      <c r="S3" s="17" t="s">
        <v>16</v>
      </c>
      <c r="T3" s="17" t="s">
        <v>13</v>
      </c>
      <c r="U3" s="17" t="s">
        <v>16</v>
      </c>
      <c r="V3" s="16" t="s">
        <v>18</v>
      </c>
    </row>
    <row r="4" spans="1:22" ht="18.75" customHeight="1" thickBot="1" x14ac:dyDescent="0.3">
      <c r="A4" s="88" t="s">
        <v>22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0"/>
    </row>
    <row r="5" spans="1:22" ht="36" customHeight="1" thickBot="1" x14ac:dyDescent="0.3">
      <c r="A5" s="36" t="s">
        <v>23</v>
      </c>
      <c r="B5" s="37" t="s">
        <v>24</v>
      </c>
      <c r="C5" s="38" t="s">
        <v>32</v>
      </c>
      <c r="D5" s="38" t="s">
        <v>26</v>
      </c>
      <c r="E5" s="37">
        <v>2023</v>
      </c>
      <c r="F5" s="39">
        <v>0.41666666666666669</v>
      </c>
      <c r="G5" s="40">
        <v>116</v>
      </c>
      <c r="H5" s="40">
        <v>80</v>
      </c>
      <c r="I5" s="42">
        <v>94</v>
      </c>
      <c r="J5" s="45">
        <f t="shared" ref="J5" si="0">AVERAGE(G5:I5)</f>
        <v>96.666666666666671</v>
      </c>
      <c r="K5" s="43">
        <v>0.42</v>
      </c>
      <c r="L5" s="41">
        <v>0.42399999999999999</v>
      </c>
      <c r="M5" s="44">
        <v>0.41899999999999998</v>
      </c>
      <c r="N5" s="46">
        <f>AVERAGE(K5:M5)</f>
        <v>0.42099999999999999</v>
      </c>
      <c r="O5" s="43">
        <v>0.23599999999999999</v>
      </c>
      <c r="P5" s="41">
        <v>0.251</v>
      </c>
      <c r="Q5" s="44">
        <v>0.24299999999999999</v>
      </c>
      <c r="R5" s="46">
        <f>AVERAGE(O5:Q5)</f>
        <v>0.24333333333333332</v>
      </c>
      <c r="S5" s="47">
        <f>SQRT(3)*N5*J5</f>
        <v>70.488694365361411</v>
      </c>
      <c r="T5" s="48">
        <f>SQRT(3)*N5*J5*0.9</f>
        <v>63.439824928825274</v>
      </c>
      <c r="U5" s="49">
        <v>160</v>
      </c>
      <c r="V5" s="71">
        <f>S5/U5*100</f>
        <v>44.055433978350884</v>
      </c>
    </row>
    <row r="6" spans="1:22" ht="18.75" customHeight="1" thickBot="1" x14ac:dyDescent="0.3">
      <c r="A6" s="88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</row>
    <row r="7" spans="1:22" ht="36" customHeight="1" x14ac:dyDescent="0.25">
      <c r="A7" s="51" t="s">
        <v>28</v>
      </c>
      <c r="B7" s="52" t="s">
        <v>24</v>
      </c>
      <c r="C7" s="53" t="s">
        <v>32</v>
      </c>
      <c r="D7" s="53" t="s">
        <v>26</v>
      </c>
      <c r="E7" s="52">
        <v>2023</v>
      </c>
      <c r="F7" s="54">
        <v>0.4201388888888889</v>
      </c>
      <c r="G7" s="55">
        <v>46</v>
      </c>
      <c r="H7" s="55">
        <v>55</v>
      </c>
      <c r="I7" s="58">
        <v>25</v>
      </c>
      <c r="J7" s="62">
        <f t="shared" ref="J7:J8" si="1">AVERAGE(G7:I7)</f>
        <v>42</v>
      </c>
      <c r="K7" s="59">
        <v>0.40400000000000003</v>
      </c>
      <c r="L7" s="56">
        <v>0.40300000000000002</v>
      </c>
      <c r="M7" s="64">
        <v>0.40200000000000002</v>
      </c>
      <c r="N7" s="66">
        <f>AVERAGE(K7:M7)</f>
        <v>0.40300000000000002</v>
      </c>
      <c r="O7" s="70">
        <v>0.23499999999999999</v>
      </c>
      <c r="P7" s="56">
        <v>0.22700000000000001</v>
      </c>
      <c r="Q7" s="64">
        <v>0.23100000000000001</v>
      </c>
      <c r="R7" s="66">
        <f>AVERAGE(O7:Q7)</f>
        <v>0.23099999999999998</v>
      </c>
      <c r="S7" s="68">
        <f t="shared" ref="S7:S8" si="2">SQRT(3)*N7*J7</f>
        <v>29.316691968910817</v>
      </c>
      <c r="T7" s="57">
        <f t="shared" ref="T7:T8" si="3">SQRT(3)*N7*J7*0.9</f>
        <v>26.385022772019735</v>
      </c>
      <c r="U7" s="91">
        <v>160</v>
      </c>
      <c r="V7" s="93">
        <f>(S7+S8)/U7*100</f>
        <v>32.767153683938972</v>
      </c>
    </row>
    <row r="8" spans="1:22" ht="36" customHeight="1" thickBot="1" x14ac:dyDescent="0.3">
      <c r="A8" s="18" t="s">
        <v>31</v>
      </c>
      <c r="B8" s="19" t="s">
        <v>24</v>
      </c>
      <c r="C8" s="20" t="s">
        <v>32</v>
      </c>
      <c r="D8" s="20" t="s">
        <v>26</v>
      </c>
      <c r="E8" s="19">
        <v>2023</v>
      </c>
      <c r="F8" s="21">
        <v>0.42152777777777778</v>
      </c>
      <c r="G8" s="22">
        <v>21</v>
      </c>
      <c r="H8" s="22">
        <v>27</v>
      </c>
      <c r="I8" s="60">
        <v>51</v>
      </c>
      <c r="J8" s="63">
        <f t="shared" si="1"/>
        <v>33</v>
      </c>
      <c r="K8" s="61">
        <v>0.40400000000000003</v>
      </c>
      <c r="L8" s="35">
        <v>0.40500000000000003</v>
      </c>
      <c r="M8" s="65">
        <v>0.40400000000000003</v>
      </c>
      <c r="N8" s="67">
        <f>AVERAGE(K8:M8)</f>
        <v>0.40433333333333338</v>
      </c>
      <c r="O8" s="61">
        <v>0.24</v>
      </c>
      <c r="P8" s="35">
        <v>0.22900000000000001</v>
      </c>
      <c r="Q8" s="65">
        <v>0.22800000000000001</v>
      </c>
      <c r="R8" s="67">
        <f>AVERAGE(O8:Q8)</f>
        <v>0.23233333333333331</v>
      </c>
      <c r="S8" s="69">
        <f t="shared" si="2"/>
        <v>23.110753925391531</v>
      </c>
      <c r="T8" s="50">
        <f t="shared" si="3"/>
        <v>20.799678532852379</v>
      </c>
      <c r="U8" s="92"/>
      <c r="V8" s="94"/>
    </row>
    <row r="9" spans="1:22" ht="18.75" customHeight="1" thickBot="1" x14ac:dyDescent="0.3">
      <c r="A9" s="88" t="s">
        <v>29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</row>
    <row r="10" spans="1:22" ht="36" customHeight="1" thickBot="1" x14ac:dyDescent="0.3">
      <c r="A10" s="36" t="s">
        <v>30</v>
      </c>
      <c r="B10" s="37" t="s">
        <v>24</v>
      </c>
      <c r="C10" s="38" t="s">
        <v>32</v>
      </c>
      <c r="D10" s="38" t="s">
        <v>26</v>
      </c>
      <c r="E10" s="37">
        <v>2023</v>
      </c>
      <c r="F10" s="39">
        <v>0.42708333333333331</v>
      </c>
      <c r="G10" s="40">
        <v>120</v>
      </c>
      <c r="H10" s="40">
        <v>146</v>
      </c>
      <c r="I10" s="42">
        <v>132</v>
      </c>
      <c r="J10" s="45">
        <f t="shared" ref="J10" si="4">AVERAGE(G10:I10)</f>
        <v>132.66666666666666</v>
      </c>
      <c r="K10" s="43">
        <v>0.42</v>
      </c>
      <c r="L10" s="41">
        <v>0.42</v>
      </c>
      <c r="M10" s="44">
        <v>0.42099999999999999</v>
      </c>
      <c r="N10" s="46">
        <f>AVERAGE(K10:M10)</f>
        <v>0.42033333333333328</v>
      </c>
      <c r="O10" s="43">
        <v>0.24399999999999999</v>
      </c>
      <c r="P10" s="41">
        <v>0.24299999999999999</v>
      </c>
      <c r="Q10" s="44">
        <v>0.245</v>
      </c>
      <c r="R10" s="46">
        <f>AVERAGE(O10:Q10)</f>
        <v>0.24399999999999999</v>
      </c>
      <c r="S10" s="47">
        <f t="shared" ref="S10" si="5">SQRT(3)*N10*J10</f>
        <v>96.586466133450315</v>
      </c>
      <c r="T10" s="48">
        <f t="shared" ref="T10" si="6">SQRT(3)*N10*J10*0.9</f>
        <v>86.927819520105288</v>
      </c>
      <c r="U10" s="49">
        <v>400</v>
      </c>
      <c r="V10" s="71">
        <f>S10/U10*100</f>
        <v>24.146616533362579</v>
      </c>
    </row>
  </sheetData>
  <mergeCells count="10">
    <mergeCell ref="A6:V6"/>
    <mergeCell ref="U7:U8"/>
    <mergeCell ref="V7:V8"/>
    <mergeCell ref="A9:V9"/>
    <mergeCell ref="A1:V1"/>
    <mergeCell ref="A2:A3"/>
    <mergeCell ref="B2:B3"/>
    <mergeCell ref="C2:F2"/>
    <mergeCell ref="G2:J2"/>
    <mergeCell ref="A4:V4"/>
  </mergeCells>
  <printOptions horizontalCentered="1" verticalCentered="1"/>
  <pageMargins left="0.31496062992125984" right="0.19685039370078741" top="0.35433070866141736" bottom="0.35433070866141736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22B4-2A76-49AA-9FC5-ABE7583722A7}">
  <sheetPr>
    <pageSetUpPr fitToPage="1"/>
  </sheetPr>
  <dimension ref="A1:V10"/>
  <sheetViews>
    <sheetView view="pageBreakPreview" zoomScaleNormal="100" zoomScaleSheetLayoutView="100" workbookViewId="0">
      <selection activeCell="X7" sqref="X7"/>
    </sheetView>
  </sheetViews>
  <sheetFormatPr defaultRowHeight="15" x14ac:dyDescent="0.25"/>
  <cols>
    <col min="1" max="1" width="30.5703125" customWidth="1"/>
    <col min="2" max="2" width="16.140625" customWidth="1"/>
    <col min="3" max="3" width="5.28515625" customWidth="1"/>
    <col min="4" max="4" width="5.5703125" customWidth="1"/>
    <col min="5" max="5" width="7.85546875" customWidth="1"/>
    <col min="6" max="6" width="6.85546875" customWidth="1"/>
    <col min="21" max="21" width="9.140625" customWidth="1"/>
  </cols>
  <sheetData>
    <row r="1" spans="1:22" ht="38.25" customHeight="1" x14ac:dyDescent="0.25">
      <c r="A1" s="81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ht="30" customHeight="1" x14ac:dyDescent="0.25">
      <c r="A2" s="84" t="s">
        <v>0</v>
      </c>
      <c r="B2" s="86" t="s">
        <v>21</v>
      </c>
      <c r="C2" s="86" t="s">
        <v>1</v>
      </c>
      <c r="D2" s="86"/>
      <c r="E2" s="86"/>
      <c r="F2" s="86"/>
      <c r="G2" s="86" t="s">
        <v>2</v>
      </c>
      <c r="H2" s="86"/>
      <c r="I2" s="86"/>
      <c r="J2" s="86"/>
      <c r="K2" s="33" t="s">
        <v>33</v>
      </c>
      <c r="L2" s="33" t="s">
        <v>34</v>
      </c>
      <c r="M2" s="33" t="s">
        <v>35</v>
      </c>
      <c r="N2" s="1" t="s">
        <v>7</v>
      </c>
      <c r="O2" s="33" t="s">
        <v>36</v>
      </c>
      <c r="P2" s="33" t="s">
        <v>37</v>
      </c>
      <c r="Q2" s="33" t="s">
        <v>38</v>
      </c>
      <c r="R2" s="1" t="s">
        <v>39</v>
      </c>
      <c r="S2" s="2" t="s">
        <v>14</v>
      </c>
      <c r="T2" s="2" t="s">
        <v>15</v>
      </c>
      <c r="U2" s="2" t="s">
        <v>19</v>
      </c>
      <c r="V2" s="3" t="s">
        <v>17</v>
      </c>
    </row>
    <row r="3" spans="1:22" ht="18.75" customHeight="1" thickBot="1" x14ac:dyDescent="0.3">
      <c r="A3" s="85"/>
      <c r="B3" s="87"/>
      <c r="C3" s="13" t="s">
        <v>8</v>
      </c>
      <c r="D3" s="13" t="s">
        <v>9</v>
      </c>
      <c r="E3" s="13" t="s">
        <v>10</v>
      </c>
      <c r="F3" s="13" t="s">
        <v>11</v>
      </c>
      <c r="G3" s="32" t="s">
        <v>3</v>
      </c>
      <c r="H3" s="32" t="s">
        <v>4</v>
      </c>
      <c r="I3" s="32" t="s">
        <v>5</v>
      </c>
      <c r="J3" s="15" t="s">
        <v>6</v>
      </c>
      <c r="K3" s="34" t="s">
        <v>12</v>
      </c>
      <c r="L3" s="34" t="s">
        <v>12</v>
      </c>
      <c r="M3" s="34" t="s">
        <v>12</v>
      </c>
      <c r="N3" s="32" t="s">
        <v>12</v>
      </c>
      <c r="O3" s="34" t="s">
        <v>12</v>
      </c>
      <c r="P3" s="34" t="s">
        <v>12</v>
      </c>
      <c r="Q3" s="34" t="s">
        <v>12</v>
      </c>
      <c r="R3" s="32" t="s">
        <v>12</v>
      </c>
      <c r="S3" s="32" t="s">
        <v>16</v>
      </c>
      <c r="T3" s="32" t="s">
        <v>13</v>
      </c>
      <c r="U3" s="32" t="s">
        <v>16</v>
      </c>
      <c r="V3" s="16" t="s">
        <v>18</v>
      </c>
    </row>
    <row r="4" spans="1:22" ht="18.75" customHeight="1" thickBot="1" x14ac:dyDescent="0.3">
      <c r="A4" s="88" t="s">
        <v>22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0"/>
    </row>
    <row r="5" spans="1:22" ht="36" customHeight="1" thickBot="1" x14ac:dyDescent="0.3">
      <c r="A5" s="36" t="s">
        <v>23</v>
      </c>
      <c r="B5" s="37" t="s">
        <v>24</v>
      </c>
      <c r="C5" s="38" t="s">
        <v>32</v>
      </c>
      <c r="D5" s="38" t="s">
        <v>40</v>
      </c>
      <c r="E5" s="37">
        <v>2023</v>
      </c>
      <c r="F5" s="39">
        <v>0.53263888888888888</v>
      </c>
      <c r="G5" s="40">
        <v>33</v>
      </c>
      <c r="H5" s="40">
        <v>58</v>
      </c>
      <c r="I5" s="42">
        <v>32</v>
      </c>
      <c r="J5" s="45">
        <f t="shared" ref="J5" si="0">AVERAGE(G5:I5)</f>
        <v>41</v>
      </c>
      <c r="K5" s="43">
        <v>0.42399999999999999</v>
      </c>
      <c r="L5" s="41">
        <v>0.42599999999999999</v>
      </c>
      <c r="M5" s="44">
        <v>0.42499999999999999</v>
      </c>
      <c r="N5" s="46">
        <f>AVERAGE(K5:M5)</f>
        <v>0.42499999999999999</v>
      </c>
      <c r="O5" s="43">
        <v>0.23899999999999999</v>
      </c>
      <c r="P5" s="41">
        <v>0.24299999999999999</v>
      </c>
      <c r="Q5" s="44">
        <v>0.24199999999999999</v>
      </c>
      <c r="R5" s="46">
        <f>AVERAGE(O5:Q5)</f>
        <v>0.24133333333333332</v>
      </c>
      <c r="S5" s="47">
        <f>SQRT(3)*N5*J5</f>
        <v>30.180985321887686</v>
      </c>
      <c r="T5" s="48">
        <f>SQRT(3)*N5*J5*0.9</f>
        <v>27.162886789698916</v>
      </c>
      <c r="U5" s="49">
        <v>160</v>
      </c>
      <c r="V5" s="71">
        <f>S5/U5*100</f>
        <v>18.863115826179804</v>
      </c>
    </row>
    <row r="6" spans="1:22" ht="18.75" customHeight="1" thickBot="1" x14ac:dyDescent="0.3">
      <c r="A6" s="88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</row>
    <row r="7" spans="1:22" ht="36" customHeight="1" x14ac:dyDescent="0.25">
      <c r="A7" s="51" t="s">
        <v>28</v>
      </c>
      <c r="B7" s="52" t="s">
        <v>24</v>
      </c>
      <c r="C7" s="53" t="s">
        <v>32</v>
      </c>
      <c r="D7" s="53" t="s">
        <v>40</v>
      </c>
      <c r="E7" s="52">
        <v>2023</v>
      </c>
      <c r="F7" s="54">
        <v>0.54166666666666663</v>
      </c>
      <c r="G7" s="55">
        <v>62</v>
      </c>
      <c r="H7" s="55">
        <v>66</v>
      </c>
      <c r="I7" s="58">
        <v>112</v>
      </c>
      <c r="J7" s="62">
        <f t="shared" ref="J7:J8" si="1">AVERAGE(G7:I7)</f>
        <v>80</v>
      </c>
      <c r="K7" s="59">
        <v>0.40300000000000002</v>
      </c>
      <c r="L7" s="56">
        <v>0.40100000000000002</v>
      </c>
      <c r="M7" s="64">
        <v>0.40100000000000002</v>
      </c>
      <c r="N7" s="66">
        <f>AVERAGE(K7:M7)</f>
        <v>0.40166666666666667</v>
      </c>
      <c r="O7" s="70">
        <v>0.23899999999999999</v>
      </c>
      <c r="P7" s="56">
        <v>0.22600000000000001</v>
      </c>
      <c r="Q7" s="64">
        <v>0.222</v>
      </c>
      <c r="R7" s="66">
        <f>AVERAGE(O7:Q7)</f>
        <v>0.22899999999999998</v>
      </c>
      <c r="S7" s="68">
        <f t="shared" ref="S7:S8" si="2">SQRT(3)*N7*J7</f>
        <v>55.656565949879919</v>
      </c>
      <c r="T7" s="57">
        <f t="shared" ref="T7:T8" si="3">SQRT(3)*N7*J7*0.9</f>
        <v>50.090909354891927</v>
      </c>
      <c r="U7" s="91">
        <v>160</v>
      </c>
      <c r="V7" s="93">
        <f>(S7+S8)/U7*100</f>
        <v>56.761229464929407</v>
      </c>
    </row>
    <row r="8" spans="1:22" ht="36" customHeight="1" thickBot="1" x14ac:dyDescent="0.3">
      <c r="A8" s="18" t="s">
        <v>31</v>
      </c>
      <c r="B8" s="19" t="s">
        <v>24</v>
      </c>
      <c r="C8" s="20" t="s">
        <v>32</v>
      </c>
      <c r="D8" s="20" t="s">
        <v>40</v>
      </c>
      <c r="E8" s="19">
        <v>2023</v>
      </c>
      <c r="F8" s="21">
        <v>0.56041666666666667</v>
      </c>
      <c r="G8" s="22">
        <v>32</v>
      </c>
      <c r="H8" s="22">
        <v>49</v>
      </c>
      <c r="I8" s="60">
        <v>71</v>
      </c>
      <c r="J8" s="63">
        <f t="shared" si="1"/>
        <v>50.666666666666664</v>
      </c>
      <c r="K8" s="61">
        <v>0.40200000000000002</v>
      </c>
      <c r="L8" s="35">
        <v>0.4</v>
      </c>
      <c r="M8" s="65">
        <v>0.4</v>
      </c>
      <c r="N8" s="67">
        <f>AVERAGE(K8:M8)</f>
        <v>0.40066666666666667</v>
      </c>
      <c r="O8" s="61">
        <v>0.23799999999999999</v>
      </c>
      <c r="P8" s="35">
        <v>0.22500000000000001</v>
      </c>
      <c r="Q8" s="65">
        <v>0.221</v>
      </c>
      <c r="R8" s="67">
        <f>AVERAGE(O8:Q8)</f>
        <v>0.22799999999999998</v>
      </c>
      <c r="S8" s="69">
        <f t="shared" si="2"/>
        <v>35.161401194007126</v>
      </c>
      <c r="T8" s="50">
        <f t="shared" si="3"/>
        <v>31.645261074606413</v>
      </c>
      <c r="U8" s="92"/>
      <c r="V8" s="94"/>
    </row>
    <row r="9" spans="1:22" ht="18.75" customHeight="1" thickBot="1" x14ac:dyDescent="0.3">
      <c r="A9" s="88" t="s">
        <v>29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</row>
    <row r="10" spans="1:22" ht="36" customHeight="1" thickBot="1" x14ac:dyDescent="0.3">
      <c r="A10" s="36" t="s">
        <v>30</v>
      </c>
      <c r="B10" s="37" t="s">
        <v>24</v>
      </c>
      <c r="C10" s="38" t="s">
        <v>32</v>
      </c>
      <c r="D10" s="38" t="s">
        <v>40</v>
      </c>
      <c r="E10" s="37">
        <v>2023</v>
      </c>
      <c r="F10" s="39">
        <v>0.52430555555555558</v>
      </c>
      <c r="G10" s="40">
        <v>42</v>
      </c>
      <c r="H10" s="40">
        <v>70</v>
      </c>
      <c r="I10" s="42">
        <v>115</v>
      </c>
      <c r="J10" s="45">
        <f t="shared" ref="J10" si="4">AVERAGE(G10:I10)</f>
        <v>75.666666666666671</v>
      </c>
      <c r="K10" s="43">
        <v>0.42</v>
      </c>
      <c r="L10" s="41">
        <v>0.42199999999999999</v>
      </c>
      <c r="M10" s="44">
        <v>0.42299999999999999</v>
      </c>
      <c r="N10" s="46">
        <f>AVERAGE(K10:M10)</f>
        <v>0.42166666666666663</v>
      </c>
      <c r="O10" s="43">
        <v>0.24099999999999999</v>
      </c>
      <c r="P10" s="41">
        <v>0.24199999999999999</v>
      </c>
      <c r="Q10" s="44">
        <v>0.24199999999999999</v>
      </c>
      <c r="R10" s="46">
        <f>AVERAGE(O10:Q10)</f>
        <v>0.24166666666666667</v>
      </c>
      <c r="S10" s="47">
        <f t="shared" ref="S10" si="5">SQRT(3)*N10*J10</f>
        <v>55.263005516382322</v>
      </c>
      <c r="T10" s="48">
        <f t="shared" ref="T10" si="6">SQRT(3)*N10*J10*0.9</f>
        <v>49.736704964744092</v>
      </c>
      <c r="U10" s="49">
        <v>400</v>
      </c>
      <c r="V10" s="71">
        <f>S10/U10*100</f>
        <v>13.81575137909558</v>
      </c>
    </row>
  </sheetData>
  <mergeCells count="10">
    <mergeCell ref="A6:V6"/>
    <mergeCell ref="U7:U8"/>
    <mergeCell ref="V7:V8"/>
    <mergeCell ref="A9:V9"/>
    <mergeCell ref="A1:V1"/>
    <mergeCell ref="A2:A3"/>
    <mergeCell ref="B2:B3"/>
    <mergeCell ref="C2:F2"/>
    <mergeCell ref="G2:J2"/>
    <mergeCell ref="A4:V4"/>
  </mergeCells>
  <printOptions horizontalCentered="1" verticalCentered="1"/>
  <pageMargins left="0.31496062992125984" right="0.19685039370078741" top="0.35433070866141736" bottom="0.35433070866141736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1EB5-1D81-46F2-ACD7-5A2E35AC4188}">
  <sheetPr>
    <pageSetUpPr fitToPage="1"/>
  </sheetPr>
  <dimension ref="A1:V10"/>
  <sheetViews>
    <sheetView view="pageBreakPreview" zoomScaleNormal="100" zoomScaleSheetLayoutView="100" workbookViewId="0">
      <selection activeCell="T10" sqref="T10"/>
    </sheetView>
  </sheetViews>
  <sheetFormatPr defaultRowHeight="15" x14ac:dyDescent="0.25"/>
  <cols>
    <col min="1" max="1" width="30.5703125" customWidth="1"/>
    <col min="2" max="2" width="16.140625" customWidth="1"/>
    <col min="3" max="3" width="5.28515625" customWidth="1"/>
    <col min="4" max="4" width="5.5703125" customWidth="1"/>
    <col min="5" max="5" width="7.85546875" customWidth="1"/>
    <col min="6" max="6" width="6.85546875" customWidth="1"/>
    <col min="19" max="22" width="9.140625" customWidth="1"/>
  </cols>
  <sheetData>
    <row r="1" spans="1:22" ht="38.25" customHeight="1" x14ac:dyDescent="0.25">
      <c r="A1" s="81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ht="30" customHeight="1" x14ac:dyDescent="0.25">
      <c r="A2" s="84" t="s">
        <v>0</v>
      </c>
      <c r="B2" s="86" t="s">
        <v>21</v>
      </c>
      <c r="C2" s="86" t="s">
        <v>1</v>
      </c>
      <c r="D2" s="86"/>
      <c r="E2" s="86"/>
      <c r="F2" s="86"/>
      <c r="G2" s="86" t="s">
        <v>2</v>
      </c>
      <c r="H2" s="86"/>
      <c r="I2" s="86"/>
      <c r="J2" s="86"/>
      <c r="K2" s="33" t="s">
        <v>33</v>
      </c>
      <c r="L2" s="33" t="s">
        <v>34</v>
      </c>
      <c r="M2" s="33" t="s">
        <v>35</v>
      </c>
      <c r="N2" s="1" t="s">
        <v>7</v>
      </c>
      <c r="O2" s="33" t="s">
        <v>36</v>
      </c>
      <c r="P2" s="33" t="s">
        <v>37</v>
      </c>
      <c r="Q2" s="33" t="s">
        <v>38</v>
      </c>
      <c r="R2" s="1" t="s">
        <v>39</v>
      </c>
      <c r="S2" s="2" t="s">
        <v>14</v>
      </c>
      <c r="T2" s="2" t="s">
        <v>15</v>
      </c>
      <c r="U2" s="2" t="s">
        <v>19</v>
      </c>
      <c r="V2" s="3" t="s">
        <v>17</v>
      </c>
    </row>
    <row r="3" spans="1:22" ht="18.75" customHeight="1" thickBot="1" x14ac:dyDescent="0.3">
      <c r="A3" s="85"/>
      <c r="B3" s="87"/>
      <c r="C3" s="13" t="s">
        <v>8</v>
      </c>
      <c r="D3" s="13" t="s">
        <v>9</v>
      </c>
      <c r="E3" s="13" t="s">
        <v>10</v>
      </c>
      <c r="F3" s="13" t="s">
        <v>11</v>
      </c>
      <c r="G3" s="72" t="s">
        <v>3</v>
      </c>
      <c r="H3" s="72" t="s">
        <v>4</v>
      </c>
      <c r="I3" s="72" t="s">
        <v>5</v>
      </c>
      <c r="J3" s="15" t="s">
        <v>6</v>
      </c>
      <c r="K3" s="34" t="s">
        <v>12</v>
      </c>
      <c r="L3" s="34" t="s">
        <v>12</v>
      </c>
      <c r="M3" s="34" t="s">
        <v>12</v>
      </c>
      <c r="N3" s="72" t="s">
        <v>12</v>
      </c>
      <c r="O3" s="34" t="s">
        <v>12</v>
      </c>
      <c r="P3" s="34" t="s">
        <v>12</v>
      </c>
      <c r="Q3" s="34" t="s">
        <v>12</v>
      </c>
      <c r="R3" s="72" t="s">
        <v>12</v>
      </c>
      <c r="S3" s="72" t="s">
        <v>16</v>
      </c>
      <c r="T3" s="72" t="s">
        <v>13</v>
      </c>
      <c r="U3" s="72" t="s">
        <v>16</v>
      </c>
      <c r="V3" s="16" t="s">
        <v>18</v>
      </c>
    </row>
    <row r="4" spans="1:22" ht="18.75" customHeight="1" thickBot="1" x14ac:dyDescent="0.3">
      <c r="A4" s="88" t="s">
        <v>22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0"/>
    </row>
    <row r="5" spans="1:22" ht="36" customHeight="1" thickBot="1" x14ac:dyDescent="0.3">
      <c r="A5" s="36" t="s">
        <v>23</v>
      </c>
      <c r="B5" s="37" t="s">
        <v>24</v>
      </c>
      <c r="C5" s="38" t="s">
        <v>32</v>
      </c>
      <c r="D5" s="38" t="s">
        <v>41</v>
      </c>
      <c r="E5" s="37">
        <v>2023</v>
      </c>
      <c r="F5" s="39">
        <v>0.43055555555555558</v>
      </c>
      <c r="G5" s="40">
        <v>98</v>
      </c>
      <c r="H5" s="40">
        <v>98</v>
      </c>
      <c r="I5" s="42">
        <v>90</v>
      </c>
      <c r="J5" s="45">
        <f t="shared" ref="J5" si="0">AVERAGE(G5:I5)</f>
        <v>95.333333333333329</v>
      </c>
      <c r="K5" s="43">
        <v>0.41599999999999998</v>
      </c>
      <c r="L5" s="41">
        <v>0.41899999999999998</v>
      </c>
      <c r="M5" s="44">
        <v>0.41599999999999998</v>
      </c>
      <c r="N5" s="46">
        <f>AVERAGE(K5:M5)</f>
        <v>0.41699999999999998</v>
      </c>
      <c r="O5" s="43">
        <v>0.23699999999999999</v>
      </c>
      <c r="P5" s="41">
        <v>0.24199999999999999</v>
      </c>
      <c r="Q5" s="44">
        <v>0.23799999999999999</v>
      </c>
      <c r="R5" s="46">
        <f>AVERAGE(O5:Q5)</f>
        <v>0.23899999999999999</v>
      </c>
      <c r="S5" s="47">
        <f>SQRT(3)*N5*J5</f>
        <v>68.855947804093134</v>
      </c>
      <c r="T5" s="48">
        <f>SQRT(3)*N5*J5*0.9</f>
        <v>61.97035302368382</v>
      </c>
      <c r="U5" s="49">
        <v>160</v>
      </c>
      <c r="V5" s="71">
        <f>S5/U5*100</f>
        <v>43.03496737755821</v>
      </c>
    </row>
    <row r="6" spans="1:22" ht="18.75" customHeight="1" thickBot="1" x14ac:dyDescent="0.3">
      <c r="A6" s="88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</row>
    <row r="7" spans="1:22" ht="36" customHeight="1" x14ac:dyDescent="0.25">
      <c r="A7" s="51" t="s">
        <v>28</v>
      </c>
      <c r="B7" s="52" t="s">
        <v>24</v>
      </c>
      <c r="C7" s="53" t="s">
        <v>32</v>
      </c>
      <c r="D7" s="53" t="s">
        <v>41</v>
      </c>
      <c r="E7" s="52">
        <v>2023</v>
      </c>
      <c r="F7" s="54">
        <v>0.44791666666666669</v>
      </c>
      <c r="G7" s="55">
        <v>50</v>
      </c>
      <c r="H7" s="55">
        <v>22</v>
      </c>
      <c r="I7" s="58">
        <v>36</v>
      </c>
      <c r="J7" s="62">
        <f t="shared" ref="J7:J8" si="1">AVERAGE(G7:I7)</f>
        <v>36</v>
      </c>
      <c r="K7" s="59">
        <v>0.39400000000000002</v>
      </c>
      <c r="L7" s="56">
        <v>0.39800000000000002</v>
      </c>
      <c r="M7" s="64">
        <v>0.4</v>
      </c>
      <c r="N7" s="66">
        <f>AVERAGE(K7:M7)</f>
        <v>0.39733333333333337</v>
      </c>
      <c r="O7" s="70">
        <v>0.224</v>
      </c>
      <c r="P7" s="56">
        <v>0.23200000000000001</v>
      </c>
      <c r="Q7" s="64">
        <v>0.22900000000000001</v>
      </c>
      <c r="R7" s="66">
        <f>AVERAGE(O7:Q7)</f>
        <v>0.22833333333333336</v>
      </c>
      <c r="S7" s="68">
        <f t="shared" ref="S7:S8" si="2">SQRT(3)*N7*J7</f>
        <v>24.775254751465223</v>
      </c>
      <c r="T7" s="57">
        <f t="shared" ref="T7:T8" si="3">SQRT(3)*N7*J7*0.9</f>
        <v>22.297729276318702</v>
      </c>
      <c r="U7" s="91">
        <v>160</v>
      </c>
      <c r="V7" s="93">
        <f>(S7+S8)/U7*100</f>
        <v>34.123325410004192</v>
      </c>
    </row>
    <row r="8" spans="1:22" ht="36" customHeight="1" thickBot="1" x14ac:dyDescent="0.3">
      <c r="A8" s="18" t="s">
        <v>31</v>
      </c>
      <c r="B8" s="19" t="s">
        <v>24</v>
      </c>
      <c r="C8" s="20" t="s">
        <v>32</v>
      </c>
      <c r="D8" s="20" t="s">
        <v>41</v>
      </c>
      <c r="E8" s="19">
        <v>2023</v>
      </c>
      <c r="F8" s="21">
        <v>0.44444444444444442</v>
      </c>
      <c r="G8" s="22">
        <v>23</v>
      </c>
      <c r="H8" s="22">
        <v>68</v>
      </c>
      <c r="I8" s="60">
        <v>39</v>
      </c>
      <c r="J8" s="63">
        <f t="shared" si="1"/>
        <v>43.333333333333336</v>
      </c>
      <c r="K8" s="61">
        <v>0.39500000000000002</v>
      </c>
      <c r="L8" s="35">
        <v>0.39700000000000002</v>
      </c>
      <c r="M8" s="65">
        <v>0.4</v>
      </c>
      <c r="N8" s="67">
        <f>AVERAGE(K8:M8)</f>
        <v>0.39733333333333337</v>
      </c>
      <c r="O8" s="61">
        <v>0.22500000000000001</v>
      </c>
      <c r="P8" s="35">
        <v>0.23300000000000001</v>
      </c>
      <c r="Q8" s="65">
        <v>0.22800000000000001</v>
      </c>
      <c r="R8" s="67">
        <f>AVERAGE(O8:Q8)</f>
        <v>0.22866666666666668</v>
      </c>
      <c r="S8" s="69">
        <f t="shared" si="2"/>
        <v>29.822065904541475</v>
      </c>
      <c r="T8" s="50">
        <f t="shared" si="3"/>
        <v>26.839859314087327</v>
      </c>
      <c r="U8" s="92"/>
      <c r="V8" s="94"/>
    </row>
    <row r="9" spans="1:22" ht="18.75" customHeight="1" thickBot="1" x14ac:dyDescent="0.3">
      <c r="A9" s="88" t="s">
        <v>29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</row>
    <row r="10" spans="1:22" ht="36" customHeight="1" thickBot="1" x14ac:dyDescent="0.3">
      <c r="A10" s="36" t="s">
        <v>30</v>
      </c>
      <c r="B10" s="37" t="s">
        <v>24</v>
      </c>
      <c r="C10" s="38" t="s">
        <v>32</v>
      </c>
      <c r="D10" s="38" t="s">
        <v>41</v>
      </c>
      <c r="E10" s="37">
        <v>2023</v>
      </c>
      <c r="F10" s="39">
        <v>0.43194444444444446</v>
      </c>
      <c r="G10" s="40">
        <v>167</v>
      </c>
      <c r="H10" s="40">
        <v>221</v>
      </c>
      <c r="I10" s="42">
        <v>143</v>
      </c>
      <c r="J10" s="45">
        <f t="shared" ref="J10" si="4">AVERAGE(G10:I10)</f>
        <v>177</v>
      </c>
      <c r="K10" s="43">
        <v>0.41099999999999998</v>
      </c>
      <c r="L10" s="41">
        <v>0.41599999999999998</v>
      </c>
      <c r="M10" s="44">
        <v>0.41599999999999998</v>
      </c>
      <c r="N10" s="46">
        <f>AVERAGE(K10:M10)</f>
        <v>0.41433333333333328</v>
      </c>
      <c r="O10" s="43">
        <v>0.23799999999999999</v>
      </c>
      <c r="P10" s="41">
        <v>0.23899999999999999</v>
      </c>
      <c r="Q10" s="44">
        <v>0.24199999999999999</v>
      </c>
      <c r="R10" s="46">
        <f>AVERAGE(O10:Q10)</f>
        <v>0.23966666666666667</v>
      </c>
      <c r="S10" s="47">
        <f t="shared" ref="S10" si="5">SQRT(3)*N10*J10</f>
        <v>127.02341007467874</v>
      </c>
      <c r="T10" s="48">
        <f t="shared" ref="T10" si="6">SQRT(3)*N10*J10*0.9</f>
        <v>114.32106906721087</v>
      </c>
      <c r="U10" s="49">
        <v>400</v>
      </c>
      <c r="V10" s="71">
        <f>S10/U10*100</f>
        <v>31.755852518669688</v>
      </c>
    </row>
  </sheetData>
  <mergeCells count="10">
    <mergeCell ref="A6:V6"/>
    <mergeCell ref="U7:U8"/>
    <mergeCell ref="V7:V8"/>
    <mergeCell ref="A9:V9"/>
    <mergeCell ref="A1:V1"/>
    <mergeCell ref="A2:A3"/>
    <mergeCell ref="B2:B3"/>
    <mergeCell ref="C2:F2"/>
    <mergeCell ref="G2:J2"/>
    <mergeCell ref="A4:V4"/>
  </mergeCells>
  <printOptions horizontalCentered="1" verticalCentered="1"/>
  <pageMargins left="0.31496062992125984" right="0.19685039370078741" top="0.35433070866141736" bottom="0.35433070866141736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E28D-D7D7-4CEA-A4A2-754FBC987AE8}">
  <sheetPr>
    <pageSetUpPr fitToPage="1"/>
  </sheetPr>
  <dimension ref="A1:V10"/>
  <sheetViews>
    <sheetView tabSelected="1" view="pageBreakPreview" zoomScaleNormal="100" zoomScaleSheetLayoutView="100" workbookViewId="0">
      <selection activeCell="V10" sqref="V10"/>
    </sheetView>
  </sheetViews>
  <sheetFormatPr defaultRowHeight="15" x14ac:dyDescent="0.25"/>
  <cols>
    <col min="1" max="1" width="30.5703125" customWidth="1"/>
    <col min="2" max="2" width="16.140625" customWidth="1"/>
    <col min="3" max="3" width="5.28515625" customWidth="1"/>
    <col min="4" max="4" width="5.5703125" customWidth="1"/>
    <col min="5" max="5" width="7.85546875" customWidth="1"/>
    <col min="6" max="6" width="6.85546875" customWidth="1"/>
    <col min="19" max="22" width="9.140625" customWidth="1"/>
  </cols>
  <sheetData>
    <row r="1" spans="1:22" ht="38.25" customHeight="1" x14ac:dyDescent="0.25">
      <c r="A1" s="81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ht="30" customHeight="1" x14ac:dyDescent="0.25">
      <c r="A2" s="84" t="s">
        <v>0</v>
      </c>
      <c r="B2" s="86" t="s">
        <v>21</v>
      </c>
      <c r="C2" s="86" t="s">
        <v>1</v>
      </c>
      <c r="D2" s="86"/>
      <c r="E2" s="86"/>
      <c r="F2" s="86"/>
      <c r="G2" s="86" t="s">
        <v>2</v>
      </c>
      <c r="H2" s="86"/>
      <c r="I2" s="86"/>
      <c r="J2" s="86"/>
      <c r="K2" s="33" t="s">
        <v>33</v>
      </c>
      <c r="L2" s="33" t="s">
        <v>34</v>
      </c>
      <c r="M2" s="33" t="s">
        <v>35</v>
      </c>
      <c r="N2" s="1" t="s">
        <v>7</v>
      </c>
      <c r="O2" s="33" t="s">
        <v>36</v>
      </c>
      <c r="P2" s="33" t="s">
        <v>37</v>
      </c>
      <c r="Q2" s="33" t="s">
        <v>38</v>
      </c>
      <c r="R2" s="1" t="s">
        <v>39</v>
      </c>
      <c r="S2" s="2" t="s">
        <v>14</v>
      </c>
      <c r="T2" s="2" t="s">
        <v>15</v>
      </c>
      <c r="U2" s="2" t="s">
        <v>19</v>
      </c>
      <c r="V2" s="3" t="s">
        <v>17</v>
      </c>
    </row>
    <row r="3" spans="1:22" ht="18.75" customHeight="1" thickBot="1" x14ac:dyDescent="0.3">
      <c r="A3" s="85"/>
      <c r="B3" s="87"/>
      <c r="C3" s="13" t="s">
        <v>8</v>
      </c>
      <c r="D3" s="13" t="s">
        <v>9</v>
      </c>
      <c r="E3" s="13" t="s">
        <v>10</v>
      </c>
      <c r="F3" s="13" t="s">
        <v>11</v>
      </c>
      <c r="G3" s="73" t="s">
        <v>3</v>
      </c>
      <c r="H3" s="73" t="s">
        <v>4</v>
      </c>
      <c r="I3" s="73" t="s">
        <v>5</v>
      </c>
      <c r="J3" s="15" t="s">
        <v>6</v>
      </c>
      <c r="K3" s="34" t="s">
        <v>12</v>
      </c>
      <c r="L3" s="34" t="s">
        <v>12</v>
      </c>
      <c r="M3" s="34" t="s">
        <v>12</v>
      </c>
      <c r="N3" s="73" t="s">
        <v>12</v>
      </c>
      <c r="O3" s="34" t="s">
        <v>12</v>
      </c>
      <c r="P3" s="34" t="s">
        <v>12</v>
      </c>
      <c r="Q3" s="34" t="s">
        <v>12</v>
      </c>
      <c r="R3" s="73" t="s">
        <v>12</v>
      </c>
      <c r="S3" s="73" t="s">
        <v>16</v>
      </c>
      <c r="T3" s="73" t="s">
        <v>13</v>
      </c>
      <c r="U3" s="73" t="s">
        <v>16</v>
      </c>
      <c r="V3" s="16" t="s">
        <v>18</v>
      </c>
    </row>
    <row r="4" spans="1:22" ht="18.75" customHeight="1" thickBot="1" x14ac:dyDescent="0.3">
      <c r="A4" s="88" t="s">
        <v>22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0"/>
    </row>
    <row r="5" spans="1:22" ht="36" customHeight="1" thickBot="1" x14ac:dyDescent="0.3">
      <c r="A5" s="36" t="s">
        <v>23</v>
      </c>
      <c r="B5" s="37" t="s">
        <v>24</v>
      </c>
      <c r="C5" s="38" t="s">
        <v>25</v>
      </c>
      <c r="D5" s="38" t="s">
        <v>42</v>
      </c>
      <c r="E5" s="37">
        <v>2023</v>
      </c>
      <c r="F5" s="39">
        <v>0.57638888888888895</v>
      </c>
      <c r="G5" s="40">
        <v>106</v>
      </c>
      <c r="H5" s="40">
        <v>150</v>
      </c>
      <c r="I5" s="42">
        <v>100</v>
      </c>
      <c r="J5" s="45">
        <f t="shared" ref="J5" si="0">AVERAGE(G5:I5)</f>
        <v>118.66666666666667</v>
      </c>
      <c r="K5" s="43">
        <v>0.41399999999999998</v>
      </c>
      <c r="L5" s="41">
        <v>0.41099999999999998</v>
      </c>
      <c r="M5" s="44">
        <v>0.41299999999999998</v>
      </c>
      <c r="N5" s="46">
        <f>AVERAGE(K5:M5)</f>
        <v>0.41266666666666668</v>
      </c>
      <c r="O5" s="43">
        <v>0.22900000000000001</v>
      </c>
      <c r="P5" s="41">
        <v>0.23400000000000001</v>
      </c>
      <c r="Q5" s="44">
        <v>0.23</v>
      </c>
      <c r="R5" s="46">
        <f>AVERAGE(O5:Q5)</f>
        <v>0.23100000000000001</v>
      </c>
      <c r="S5" s="47">
        <f>SQRT(3)*N5*J5</f>
        <v>84.818143146468472</v>
      </c>
      <c r="T5" s="48">
        <f>SQRT(3)*N5*J5*0.9</f>
        <v>76.336328831821632</v>
      </c>
      <c r="U5" s="49">
        <v>160</v>
      </c>
      <c r="V5" s="71">
        <f>S5/U5*100</f>
        <v>53.011339466542793</v>
      </c>
    </row>
    <row r="6" spans="1:22" ht="18.75" customHeight="1" thickBot="1" x14ac:dyDescent="0.3">
      <c r="A6" s="88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</row>
    <row r="7" spans="1:22" ht="36" customHeight="1" x14ac:dyDescent="0.25">
      <c r="A7" s="51" t="s">
        <v>28</v>
      </c>
      <c r="B7" s="52" t="s">
        <v>24</v>
      </c>
      <c r="C7" s="53" t="s">
        <v>25</v>
      </c>
      <c r="D7" s="53" t="s">
        <v>42</v>
      </c>
      <c r="E7" s="52">
        <v>2023</v>
      </c>
      <c r="F7" s="54">
        <v>0.5625</v>
      </c>
      <c r="G7" s="55">
        <v>122</v>
      </c>
      <c r="H7" s="55">
        <v>110</v>
      </c>
      <c r="I7" s="58">
        <v>102</v>
      </c>
      <c r="J7" s="62">
        <f t="shared" ref="J7:J8" si="1">AVERAGE(G7:I7)</f>
        <v>111.33333333333333</v>
      </c>
      <c r="K7" s="59">
        <v>0.39500000000000002</v>
      </c>
      <c r="L7" s="56">
        <v>0.39900000000000002</v>
      </c>
      <c r="M7" s="64">
        <v>0.39600000000000002</v>
      </c>
      <c r="N7" s="66">
        <f>AVERAGE(K7:M7)</f>
        <v>0.39666666666666667</v>
      </c>
      <c r="O7" s="70">
        <v>0.22900000000000001</v>
      </c>
      <c r="P7" s="56">
        <v>0.22900000000000001</v>
      </c>
      <c r="Q7" s="64">
        <v>0.22800000000000001</v>
      </c>
      <c r="R7" s="66">
        <f>AVERAGE(O7:Q7)</f>
        <v>0.22866666666666668</v>
      </c>
      <c r="S7" s="68">
        <f t="shared" ref="S7:S8" si="2">SQRT(3)*N7*J7</f>
        <v>76.491212664036212</v>
      </c>
      <c r="T7" s="57">
        <f t="shared" ref="T7:T8" si="3">SQRT(3)*N7*J7*0.9</f>
        <v>68.842091397632586</v>
      </c>
      <c r="U7" s="91">
        <v>160</v>
      </c>
      <c r="V7" s="93">
        <f>(S7+S8)/U7*100</f>
        <v>65.284122251229093</v>
      </c>
    </row>
    <row r="8" spans="1:22" ht="36" customHeight="1" thickBot="1" x14ac:dyDescent="0.3">
      <c r="A8" s="18" t="s">
        <v>31</v>
      </c>
      <c r="B8" s="19" t="s">
        <v>24</v>
      </c>
      <c r="C8" s="20" t="s">
        <v>25</v>
      </c>
      <c r="D8" s="20" t="s">
        <v>42</v>
      </c>
      <c r="E8" s="19">
        <v>2023</v>
      </c>
      <c r="F8" s="21">
        <v>0.55555555555555558</v>
      </c>
      <c r="G8" s="22">
        <v>28</v>
      </c>
      <c r="H8" s="22">
        <v>45</v>
      </c>
      <c r="I8" s="60">
        <v>49</v>
      </c>
      <c r="J8" s="63">
        <f t="shared" si="1"/>
        <v>40.666666666666664</v>
      </c>
      <c r="K8" s="61">
        <v>0.39600000000000002</v>
      </c>
      <c r="L8" s="35">
        <v>0.39700000000000002</v>
      </c>
      <c r="M8" s="65">
        <v>0.39800000000000002</v>
      </c>
      <c r="N8" s="67">
        <f>AVERAGE(K8:M8)</f>
        <v>0.39700000000000002</v>
      </c>
      <c r="O8" s="61">
        <v>0.22800000000000001</v>
      </c>
      <c r="P8" s="35">
        <v>0.23200000000000001</v>
      </c>
      <c r="Q8" s="65">
        <v>0.22800000000000001</v>
      </c>
      <c r="R8" s="67">
        <f>AVERAGE(O8:Q8)</f>
        <v>0.22933333333333336</v>
      </c>
      <c r="S8" s="69">
        <f t="shared" si="2"/>
        <v>27.963382937930334</v>
      </c>
      <c r="T8" s="50">
        <f t="shared" si="3"/>
        <v>25.167044644137302</v>
      </c>
      <c r="U8" s="92"/>
      <c r="V8" s="94"/>
    </row>
    <row r="9" spans="1:22" ht="18.75" customHeight="1" thickBot="1" x14ac:dyDescent="0.3">
      <c r="A9" s="88" t="s">
        <v>29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</row>
    <row r="10" spans="1:22" ht="36" customHeight="1" thickBot="1" x14ac:dyDescent="0.3">
      <c r="A10" s="36" t="s">
        <v>30</v>
      </c>
      <c r="B10" s="37" t="s">
        <v>24</v>
      </c>
      <c r="C10" s="38" t="s">
        <v>25</v>
      </c>
      <c r="D10" s="38" t="s">
        <v>42</v>
      </c>
      <c r="E10" s="37">
        <v>2023</v>
      </c>
      <c r="F10" s="39">
        <v>0.58333333333333337</v>
      </c>
      <c r="G10" s="40">
        <v>150</v>
      </c>
      <c r="H10" s="40">
        <v>235</v>
      </c>
      <c r="I10" s="42">
        <v>265</v>
      </c>
      <c r="J10" s="45">
        <f t="shared" ref="J10" si="4">AVERAGE(G10:I10)</f>
        <v>216.66666666666666</v>
      </c>
      <c r="K10" s="43">
        <v>0.41199999999999998</v>
      </c>
      <c r="L10" s="41">
        <v>0.41399999999999998</v>
      </c>
      <c r="M10" s="44">
        <v>0.41299999999999998</v>
      </c>
      <c r="N10" s="46">
        <f>AVERAGE(K10:M10)</f>
        <v>0.41299999999999998</v>
      </c>
      <c r="O10" s="43">
        <v>0.24</v>
      </c>
      <c r="P10" s="41">
        <v>0.23799999999999999</v>
      </c>
      <c r="Q10" s="44">
        <v>0.24099999999999999</v>
      </c>
      <c r="R10" s="46">
        <f>AVERAGE(O10:Q10)</f>
        <v>0.23966666666666667</v>
      </c>
      <c r="S10" s="47">
        <f t="shared" ref="S10" si="5">SQRT(3)*N10*J10</f>
        <v>154.989679763955</v>
      </c>
      <c r="T10" s="48">
        <f t="shared" ref="T10" si="6">SQRT(3)*N10*J10*0.9</f>
        <v>139.49071178755949</v>
      </c>
      <c r="U10" s="49">
        <v>400</v>
      </c>
      <c r="V10" s="71">
        <f>S10/U10*100</f>
        <v>38.747419940988749</v>
      </c>
    </row>
  </sheetData>
  <mergeCells count="10">
    <mergeCell ref="A6:V6"/>
    <mergeCell ref="U7:U8"/>
    <mergeCell ref="V7:V8"/>
    <mergeCell ref="A9:V9"/>
    <mergeCell ref="A1:V1"/>
    <mergeCell ref="A2:A3"/>
    <mergeCell ref="B2:B3"/>
    <mergeCell ref="C2:F2"/>
    <mergeCell ref="G2:J2"/>
    <mergeCell ref="A4:V4"/>
  </mergeCells>
  <printOptions horizontalCentered="1" verticalCentered="1"/>
  <pageMargins left="0.31496062992125984" right="0.19685039370078741" top="0.35433070866141736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01.03.23г.</vt:lpstr>
      <vt:lpstr>30.03.23г.</vt:lpstr>
      <vt:lpstr>30.08.23г.</vt:lpstr>
      <vt:lpstr>30.10.23г.</vt:lpstr>
      <vt:lpstr>01.12.23г.</vt:lpstr>
      <vt:lpstr>'01.12.23г.'!Область_печати</vt:lpstr>
      <vt:lpstr>'30.08.23г.'!Область_печати</vt:lpstr>
      <vt:lpstr>'30.10.23г.'!Область_печати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Горшков</cp:lastModifiedBy>
  <cp:lastPrinted>2023-12-01T05:37:35Z</cp:lastPrinted>
  <dcterms:created xsi:type="dcterms:W3CDTF">2012-07-30T06:03:23Z</dcterms:created>
  <dcterms:modified xsi:type="dcterms:W3CDTF">2023-12-05T15:01:58Z</dcterms:modified>
</cp:coreProperties>
</file>